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webmqc\"/>
    </mc:Choice>
  </mc:AlternateContent>
  <bookViews>
    <workbookView xWindow="0" yWindow="0" windowWidth="18684" windowHeight="8976" activeTab="1"/>
  </bookViews>
  <sheets>
    <sheet name="media di più misure" sheetId="2" r:id="rId1"/>
    <sheet name="calcolo densità" sheetId="1" r:id="rId2"/>
    <sheet name="Foglio3" sheetId="3" r:id="rId3"/>
  </sheets>
  <definedNames>
    <definedName name="_xlnm.Print_Area" localSheetId="1">'calcolo densità'!$B$1:$I$52</definedName>
  </definedNames>
  <calcPr calcId="162913"/>
</workbook>
</file>

<file path=xl/calcChain.xml><?xml version="1.0" encoding="utf-8"?>
<calcChain xmlns="http://schemas.openxmlformats.org/spreadsheetml/2006/main">
  <c r="F51" i="1" l="1"/>
  <c r="F47" i="1"/>
  <c r="C15" i="2" l="1"/>
  <c r="C14" i="2"/>
  <c r="C13" i="2"/>
  <c r="B19" i="2" s="1"/>
  <c r="B39" i="1"/>
  <c r="B44" i="1" s="1"/>
  <c r="B25" i="1"/>
  <c r="B30" i="1" s="1"/>
  <c r="B11" i="1"/>
  <c r="B16" i="1" s="1"/>
  <c r="G39" i="1"/>
  <c r="F39" i="1"/>
  <c r="H39" i="1" s="1"/>
  <c r="E39" i="1"/>
  <c r="D39" i="1"/>
  <c r="G25" i="1"/>
  <c r="F25" i="1"/>
  <c r="H25" i="1" s="1"/>
  <c r="E25" i="1"/>
  <c r="D25" i="1"/>
  <c r="F11" i="1"/>
  <c r="H11" i="1" s="1"/>
  <c r="G11" i="1"/>
  <c r="E11" i="1"/>
  <c r="D11" i="1"/>
  <c r="F16" i="1" l="1"/>
  <c r="G16" i="1" s="1"/>
  <c r="C17" i="2"/>
  <c r="D19" i="2" s="1"/>
  <c r="I39" i="1"/>
  <c r="C41" i="1" s="1"/>
  <c r="I25" i="1"/>
  <c r="C27" i="1" s="1"/>
  <c r="I11" i="1"/>
  <c r="C13" i="1" s="1"/>
  <c r="D16" i="1"/>
  <c r="F44" i="1"/>
  <c r="G44" i="1" s="1"/>
  <c r="D44" i="1"/>
  <c r="F30" i="1"/>
  <c r="G30" i="1" s="1"/>
  <c r="D30" i="1"/>
  <c r="E45" i="1" l="1"/>
  <c r="E31" i="1"/>
  <c r="F33" i="1" s="1"/>
  <c r="E17" i="1"/>
  <c r="F19" i="1" s="1"/>
  <c r="D51" i="1"/>
</calcChain>
</file>

<file path=xl/sharedStrings.xml><?xml version="1.0" encoding="utf-8"?>
<sst xmlns="http://schemas.openxmlformats.org/spreadsheetml/2006/main" count="88" uniqueCount="60">
  <si>
    <t>Calcolo della densità media dei cilindri</t>
  </si>
  <si>
    <t>Cilindro 1</t>
  </si>
  <si>
    <t>massa (g)</t>
  </si>
  <si>
    <t>∆m(g)</t>
  </si>
  <si>
    <t>L(mm)</t>
  </si>
  <si>
    <t>∆L</t>
  </si>
  <si>
    <r>
      <rPr>
        <sz val="12"/>
        <color theme="1"/>
        <rFont val="Calibri"/>
        <family val="2"/>
        <scheme val="minor"/>
      </rPr>
      <t>∆</t>
    </r>
    <r>
      <rPr>
        <sz val="12"/>
        <color theme="1"/>
        <rFont val="Symbol"/>
        <family val="1"/>
        <charset val="2"/>
      </rPr>
      <t>F</t>
    </r>
  </si>
  <si>
    <t>F</t>
  </si>
  <si>
    <t>∆m/m</t>
  </si>
  <si>
    <t>∆L/L</t>
  </si>
  <si>
    <r>
      <rPr>
        <sz val="12"/>
        <color theme="1"/>
        <rFont val="Calibri"/>
        <family val="2"/>
        <scheme val="minor"/>
      </rPr>
      <t>∆</t>
    </r>
    <r>
      <rPr>
        <sz val="12"/>
        <color theme="1"/>
        <rFont val="Symbol"/>
        <family val="1"/>
        <charset val="2"/>
      </rPr>
      <t>F/F</t>
    </r>
  </si>
  <si>
    <r>
      <t xml:space="preserve">2 </t>
    </r>
    <r>
      <rPr>
        <sz val="12"/>
        <color theme="1"/>
        <rFont val="Calibri"/>
        <family val="2"/>
        <scheme val="minor"/>
      </rPr>
      <t>∆</t>
    </r>
    <r>
      <rPr>
        <sz val="12"/>
        <color theme="1"/>
        <rFont val="Symbol"/>
        <family val="1"/>
        <charset val="2"/>
      </rPr>
      <t>F/F</t>
    </r>
  </si>
  <si>
    <t>Valori in grammi e cm</t>
  </si>
  <si>
    <t>g/cm^3</t>
  </si>
  <si>
    <t>Cilindro 2</t>
  </si>
  <si>
    <t>Cilindro 3</t>
  </si>
  <si>
    <t>+/-</t>
  </si>
  <si>
    <r>
      <t xml:space="preserve">2 </t>
    </r>
    <r>
      <rPr>
        <sz val="11"/>
        <color theme="1"/>
        <rFont val="Calibri"/>
        <family val="2"/>
        <scheme val="minor"/>
      </rPr>
      <t>∆</t>
    </r>
    <r>
      <rPr>
        <sz val="11"/>
        <color theme="1"/>
        <rFont val="Symbol"/>
        <family val="1"/>
        <charset val="2"/>
      </rPr>
      <t>F/F</t>
    </r>
  </si>
  <si>
    <t>Valori della massa e delle dimensioni in grammi e centimetri</t>
  </si>
  <si>
    <r>
      <rPr>
        <sz val="11"/>
        <color theme="1"/>
        <rFont val="Calibri"/>
        <family val="2"/>
        <scheme val="minor"/>
      </rPr>
      <t>∆</t>
    </r>
    <r>
      <rPr>
        <sz val="11"/>
        <color theme="1"/>
        <rFont val="Symbol"/>
        <family val="1"/>
        <charset val="2"/>
      </rPr>
      <t>F/F</t>
    </r>
  </si>
  <si>
    <t>S(cm^2)</t>
  </si>
  <si>
    <t>V(cm^3)</t>
  </si>
  <si>
    <t>Misure</t>
  </si>
  <si>
    <t>valore</t>
  </si>
  <si>
    <t>incertezza</t>
  </si>
  <si>
    <t>sigma finale</t>
  </si>
  <si>
    <t>Valor medio =</t>
  </si>
  <si>
    <t>sigma media =</t>
  </si>
  <si>
    <t>sigma lettura =</t>
  </si>
  <si>
    <t>valore medio</t>
  </si>
  <si>
    <t>∆L(mm)</t>
  </si>
  <si>
    <t>d1(g/cm^3)=</t>
  </si>
  <si>
    <t>d2(g/cm^3)=</t>
  </si>
  <si>
    <t>d3(g/cm^3)=</t>
  </si>
  <si>
    <t>Valore finale della densità  ottenuto come media della densità dei tre cilindri, con l'incertezza statistica moltiplicata per 3 (rappresenta l'intervallo in cui c'è il 99,7% di probabilità che si trovi il valore "vero" della dnesità misurata.</t>
  </si>
  <si>
    <t>Densità finale             d=</t>
  </si>
  <si>
    <t>1) Inserire i valori delle misure fatte nella colonna "B" dalla riga "7" in poi…(ora le misure sono 5 e arrivano fino alla riga 11). 2) Inserire l'incertezza di lettura (mezza divisione) nella casella "C7" con le stesse unità di misura. 3) Cliccare con il mouse sulle caselle "C13" e "C14": fra parentesi ci sono le caselle su cui il programma fa il calcolo...p.e. alla "C12" c'è =MEDIA(B7:B11)...inserire il numero dell'ultima riga in cui avete inserito un valore (se sono 5, come ora, è B11...se fossero 3 mettere B9...). Analogamente per C14.</t>
  </si>
  <si>
    <t>Se avete più misure ripetute, oppure più misure di cui volete fare la media, allora prima utilizzate il foglio precedente (media di più misure) per calcolare i valori medi. Così avrete per ogni grandezza (diametro, lunghezza, massa) i valori da inserire in questo foglio per il calcolo della densità.</t>
  </si>
  <si>
    <t>In colore arancio chiaro</t>
  </si>
  <si>
    <t>In colore vede chiaro</t>
  </si>
  <si>
    <t>In colore carta da zucchero</t>
  </si>
  <si>
    <t>Principi di Fisica - a.a. 2015-2016</t>
  </si>
  <si>
    <t>La riga 17 formisce il valore medio con l'incertezza (sigma) cioè la deviazione standard.</t>
  </si>
  <si>
    <t>Tenere due cifre diverse dallo zero per l'incertezza, e approssimare il valore medio do conseguenza</t>
  </si>
  <si>
    <r>
      <t xml:space="preserve">Calcolo del valor medio e dell'incertezza da più misure ripetute </t>
    </r>
    <r>
      <rPr>
        <b/>
        <sz val="11"/>
        <color theme="1"/>
        <rFont val="Calibri"/>
        <family val="2"/>
        <scheme val="minor"/>
      </rPr>
      <t xml:space="preserve">della stessa grandezza </t>
    </r>
    <r>
      <rPr>
        <sz val="11"/>
        <color theme="1"/>
        <rFont val="Calibri"/>
        <family val="2"/>
        <scheme val="minor"/>
      </rPr>
      <t xml:space="preserve">sullo </t>
    </r>
    <r>
      <rPr>
        <b/>
        <sz val="11"/>
        <color theme="1"/>
        <rFont val="Calibri"/>
        <family val="2"/>
        <scheme val="minor"/>
      </rPr>
      <t xml:space="preserve">stesso oggetto </t>
    </r>
    <r>
      <rPr>
        <sz val="11"/>
        <color theme="1"/>
        <rFont val="Calibri"/>
        <family val="2"/>
        <scheme val="minor"/>
      </rPr>
      <t>(non sono state inserite le unità di misura)</t>
    </r>
  </si>
  <si>
    <t>Quindi    G=</t>
  </si>
  <si>
    <t>Nota 1: il valore medio è calcolato sui cinque valori delle righe da 7 a a 11. Se volete utilizzare più valori o meno valori eliminate o inserite nuove righe cliccando sulla riga 11 con il pulsante di destra. Il programma calcolerà  automaticamente il valore con il nuovo numero di grandezze. Se serve regolare le cifre di visualizzazione per vedere il numero completo, ora sono state fissate in quattro dopo la virgola</t>
  </si>
  <si>
    <t xml:space="preserve">F </t>
  </si>
  <si>
    <t>Cilindro 2 - Fi e delta Fi sono espressi in "mm"</t>
  </si>
  <si>
    <t>Cilindro 1 - Fi e delta Fi sono espressi in "mm"</t>
  </si>
  <si>
    <t>Cilindro 3 - Fi e delta Fi sono espressi in "mm"</t>
  </si>
  <si>
    <t>le celle in cui vegono calcolate automaticamente le densità parziali e il valore finale della densità media con l'incertezza statistica x3 (rappresenta l'intervallo in cui c'è il 99,7% di probabilità che si trovi il valore "vero" della densità misurata).</t>
  </si>
  <si>
    <t xml:space="preserve">Calcolo del valor  medio e dell'incertezza per più misure della stessa grandezza ripetute con lo stesso strumento </t>
  </si>
  <si>
    <t>incertezza = 1,73 sigma</t>
  </si>
  <si>
    <t>Somma delle incertezze relative^2</t>
  </si>
  <si>
    <t>incertezza statistica  =</t>
  </si>
  <si>
    <t>incertezza statistica =</t>
  </si>
  <si>
    <t>Nota 2: Le incertezze sono calcolate come "sigma", la deviazione standard, cioè dando l'incertezza statistica (è il valore che permette poi di fare le previsioni statistiche corrette). Questa è la ragione del fattore 1,73 (vedi C17) che fa passare dall'incertezza di lettura (C7) alla deviazione standard. Le formule utilizzate calcolano poi la sigma finale che appare in D19 moltiplicata per 1,73. Questo serve a "riconvertire" il valore dell'incertezza come se provenisse da un'incertezza di lettura, per poterlo inserire nei calcoli del foglio successivo (calcolo densità)</t>
  </si>
  <si>
    <t>Le celle in cui dovete inserire il valore della misura che avete fatto, nell'unità di misura indicata se ne avte fatta una sola, o più con lo stesso risultato. Se invece avete fatto più misure e vi sono venuti risultati differenti allora prima usate il foglio precedente (media di più misure) e poi inserite qua il risultato che vi viene.</t>
  </si>
  <si>
    <t>Le celle in cui dovete inserire l'incertezza dello strumento, se avete fatto una sola misura, oppure se avete fatto più misure e vi è sempre venuto lo stesso valore. Probabilmente l'incertezza è già quella giusta (bilancia  1mg/2 , calibro 0,05 mm, palmer 0,005 mm). Se invece avete fatto più misure e vi sono venuti risultati differenti allora prima usate il foglio precedente (media di più misure) e poi inserite qua il risultato che vi viene.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</si>
</sst>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
    <numFmt numFmtId="165" formatCode="0.0000"/>
    <numFmt numFmtId="166" formatCode="0.000"/>
  </numFmts>
  <fonts count="12" x14ac:knownFonts="1">
    <font>
      <sz val="11"/>
      <color theme="1"/>
      <name val="Calibri"/>
      <family val="2"/>
      <scheme val="minor"/>
    </font>
    <font>
      <sz val="12"/>
      <color theme="1"/>
      <name val="Calibri"/>
      <family val="2"/>
      <scheme val="minor"/>
    </font>
    <font>
      <sz val="12"/>
      <color theme="1"/>
      <name val="Symbol"/>
      <family val="1"/>
      <charset val="2"/>
    </font>
    <font>
      <b/>
      <sz val="12"/>
      <color theme="1"/>
      <name val="Calibri"/>
      <family val="2"/>
      <scheme val="minor"/>
    </font>
    <font>
      <sz val="10"/>
      <color theme="1"/>
      <name val="Calibri"/>
      <family val="2"/>
      <scheme val="minor"/>
    </font>
    <font>
      <sz val="14"/>
      <color theme="1"/>
      <name val="Calibri"/>
      <family val="2"/>
      <scheme val="minor"/>
    </font>
    <font>
      <sz val="11"/>
      <color theme="1"/>
      <name val="Symbol"/>
      <family val="1"/>
      <charset val="2"/>
    </font>
    <font>
      <sz val="11"/>
      <name val="Calibri"/>
      <family val="2"/>
      <scheme val="minor"/>
    </font>
    <font>
      <b/>
      <sz val="14"/>
      <color theme="1"/>
      <name val="Calibri"/>
      <family val="2"/>
      <scheme val="minor"/>
    </font>
    <font>
      <b/>
      <sz val="11"/>
      <color theme="1"/>
      <name val="Calibri"/>
      <family val="2"/>
      <scheme val="minor"/>
    </font>
    <font>
      <b/>
      <sz val="12"/>
      <color theme="1"/>
      <name val="Arial Narrow"/>
      <family val="2"/>
    </font>
    <font>
      <b/>
      <sz val="11"/>
      <color rgb="FFFF0000"/>
      <name val="Calibri"/>
      <family val="2"/>
      <scheme val="minor"/>
    </font>
  </fonts>
  <fills count="8">
    <fill>
      <patternFill patternType="none"/>
    </fill>
    <fill>
      <patternFill patternType="gray125"/>
    </fill>
    <fill>
      <patternFill patternType="solid">
        <fgColor rgb="FFFAC9A0"/>
        <bgColor indexed="64"/>
      </patternFill>
    </fill>
    <fill>
      <patternFill patternType="solid">
        <fgColor rgb="FFDAFAA0"/>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39997558519241921"/>
        <bgColor indexed="64"/>
      </patternFill>
    </fill>
  </fills>
  <borders count="5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thick">
        <color auto="1"/>
      </bottom>
      <diagonal/>
    </border>
    <border>
      <left/>
      <right/>
      <top style="thin">
        <color auto="1"/>
      </top>
      <bottom style="thick">
        <color auto="1"/>
      </bottom>
      <diagonal/>
    </border>
    <border>
      <left/>
      <right style="thick">
        <color auto="1"/>
      </right>
      <top style="thin">
        <color auto="1"/>
      </top>
      <bottom style="thick">
        <color auto="1"/>
      </bottom>
      <diagonal/>
    </border>
    <border>
      <left/>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right style="thin">
        <color auto="1"/>
      </right>
      <top style="thin">
        <color auto="1"/>
      </top>
      <bottom style="thick">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thin">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thin">
        <color auto="1"/>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thin">
        <color auto="1"/>
      </right>
      <top/>
      <bottom/>
      <diagonal/>
    </border>
    <border>
      <left/>
      <right style="thin">
        <color auto="1"/>
      </right>
      <top style="thin">
        <color auto="1"/>
      </top>
      <bottom style="medium">
        <color auto="1"/>
      </bottom>
      <diagonal/>
    </border>
    <border>
      <left/>
      <right style="thin">
        <color auto="1"/>
      </right>
      <top style="thick">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1">
    <xf numFmtId="0" fontId="0" fillId="0" borderId="0"/>
  </cellStyleXfs>
  <cellXfs count="196">
    <xf numFmtId="0" fontId="0" fillId="0" borderId="0" xfId="0"/>
    <xf numFmtId="0" fontId="0" fillId="0" borderId="0" xfId="0" applyAlignment="1">
      <alignment horizontal="center" vertical="center"/>
    </xf>
    <xf numFmtId="0" fontId="0" fillId="0" borderId="0" xfId="0" applyNumberFormat="1" applyAlignment="1">
      <alignment horizontal="right" vertical="center"/>
    </xf>
    <xf numFmtId="0" fontId="0" fillId="0" borderId="0" xfId="0" applyNumberFormat="1" applyAlignment="1">
      <alignment horizontal="center" vertical="center"/>
    </xf>
    <xf numFmtId="0" fontId="0" fillId="0" borderId="0" xfId="0" applyAlignment="1">
      <alignment horizontal="center"/>
    </xf>
    <xf numFmtId="0" fontId="3" fillId="0" borderId="0" xfId="0" applyFont="1"/>
    <xf numFmtId="0" fontId="0" fillId="0" borderId="1" xfId="0" applyBorder="1"/>
    <xf numFmtId="0" fontId="0" fillId="0" borderId="1" xfId="0" applyBorder="1" applyAlignment="1">
      <alignment horizont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xf>
    <xf numFmtId="0" fontId="2" fillId="0" borderId="1" xfId="0" applyFont="1" applyBorder="1" applyAlignment="1">
      <alignment horizontal="center"/>
    </xf>
    <xf numFmtId="0" fontId="0" fillId="0" borderId="1" xfId="0" applyNumberFormat="1" applyBorder="1" applyAlignment="1">
      <alignment horizontal="right" vertical="center"/>
    </xf>
    <xf numFmtId="0" fontId="0" fillId="0" borderId="1" xfId="0" applyNumberFormat="1" applyBorder="1" applyAlignment="1">
      <alignment horizontal="center" vertical="center"/>
    </xf>
    <xf numFmtId="0" fontId="0" fillId="0" borderId="1" xfId="0" applyNumberFormat="1" applyBorder="1" applyAlignment="1">
      <alignment vertical="center"/>
    </xf>
    <xf numFmtId="11" fontId="0" fillId="0" borderId="1" xfId="0" applyNumberFormat="1" applyBorder="1"/>
    <xf numFmtId="0" fontId="0" fillId="0" borderId="1" xfId="0" applyBorder="1" applyAlignment="1">
      <alignment horizontal="center"/>
    </xf>
    <xf numFmtId="0" fontId="0" fillId="0" borderId="5" xfId="0" applyNumberFormat="1" applyBorder="1" applyAlignment="1">
      <alignment horizontal="right" vertical="center"/>
    </xf>
    <xf numFmtId="0" fontId="0" fillId="0" borderId="5" xfId="0" applyBorder="1"/>
    <xf numFmtId="0" fontId="0" fillId="0" borderId="4" xfId="0" applyBorder="1"/>
    <xf numFmtId="0" fontId="0" fillId="0" borderId="4" xfId="0" applyBorder="1" applyAlignment="1">
      <alignment horizontal="center"/>
    </xf>
    <xf numFmtId="0" fontId="3" fillId="0" borderId="8" xfId="0" applyFont="1" applyBorder="1"/>
    <xf numFmtId="0" fontId="0" fillId="0" borderId="9" xfId="0" applyBorder="1"/>
    <xf numFmtId="0" fontId="0" fillId="0" borderId="9" xfId="0" applyBorder="1" applyAlignment="1">
      <alignment horizontal="center"/>
    </xf>
    <xf numFmtId="0" fontId="0" fillId="0" borderId="0" xfId="0" applyAlignment="1"/>
    <xf numFmtId="0" fontId="5" fillId="0" borderId="0" xfId="0" applyFont="1" applyAlignment="1">
      <alignment vertical="center"/>
    </xf>
    <xf numFmtId="0" fontId="0" fillId="0" borderId="1" xfId="0" applyBorder="1" applyAlignment="1">
      <alignment vertical="center"/>
    </xf>
    <xf numFmtId="0" fontId="0" fillId="2" borderId="1" xfId="0" applyNumberFormat="1" applyFill="1" applyBorder="1" applyAlignment="1">
      <alignment horizontal="center" vertical="center"/>
    </xf>
    <xf numFmtId="0" fontId="0" fillId="3" borderId="1" xfId="0" applyNumberFormat="1" applyFill="1" applyBorder="1" applyAlignment="1">
      <alignment horizontal="right" vertical="center"/>
    </xf>
    <xf numFmtId="0" fontId="0" fillId="3" borderId="1" xfId="0" applyNumberFormat="1" applyFill="1" applyBorder="1" applyAlignment="1">
      <alignment horizontal="center" vertical="center"/>
    </xf>
    <xf numFmtId="0" fontId="0" fillId="0" borderId="5" xfId="0" applyNumberFormat="1" applyBorder="1" applyAlignment="1">
      <alignment horizontal="center" vertical="center"/>
    </xf>
    <xf numFmtId="0" fontId="0" fillId="0" borderId="1" xfId="0" applyBorder="1" applyAlignment="1"/>
    <xf numFmtId="11" fontId="0" fillId="0" borderId="1" xfId="0" applyNumberFormat="1" applyBorder="1" applyAlignment="1"/>
    <xf numFmtId="0" fontId="1" fillId="0" borderId="1" xfId="0" applyFont="1" applyBorder="1" applyAlignment="1">
      <alignment vertical="center"/>
    </xf>
    <xf numFmtId="0" fontId="2" fillId="0" borderId="1" xfId="0" applyFont="1" applyBorder="1" applyAlignment="1">
      <alignment horizontal="center" vertical="center"/>
    </xf>
    <xf numFmtId="11" fontId="0" fillId="0" borderId="1" xfId="0" applyNumberFormat="1" applyBorder="1" applyAlignment="1">
      <alignment horizontal="center" vertical="center"/>
    </xf>
    <xf numFmtId="11" fontId="0" fillId="0" borderId="5" xfId="0" applyNumberFormat="1" applyBorder="1" applyAlignment="1">
      <alignment horizontal="center" vertical="center"/>
    </xf>
    <xf numFmtId="11" fontId="0" fillId="0" borderId="0" xfId="0" applyNumberFormat="1" applyAlignment="1">
      <alignment horizontal="center" vertical="center"/>
    </xf>
    <xf numFmtId="0" fontId="0" fillId="0" borderId="1" xfId="0" quotePrefix="1" applyBorder="1" applyAlignment="1">
      <alignment horizontal="center"/>
    </xf>
    <xf numFmtId="0" fontId="0" fillId="0" borderId="9" xfId="0" applyBorder="1" applyAlignment="1"/>
    <xf numFmtId="165" fontId="0" fillId="0" borderId="1" xfId="0" applyNumberFormat="1" applyBorder="1" applyAlignment="1">
      <alignment horizontal="center"/>
    </xf>
    <xf numFmtId="11" fontId="0" fillId="0" borderId="1" xfId="0" applyNumberFormat="1" applyBorder="1" applyAlignment="1">
      <alignment horizontal="center"/>
    </xf>
    <xf numFmtId="164" fontId="0" fillId="0" borderId="1" xfId="0" applyNumberFormat="1" applyBorder="1" applyAlignment="1">
      <alignment horizontal="center"/>
    </xf>
    <xf numFmtId="0" fontId="0" fillId="3" borderId="1" xfId="0" applyNumberFormat="1" applyFill="1" applyBorder="1" applyAlignment="1">
      <alignment vertical="center"/>
    </xf>
    <xf numFmtId="0" fontId="0" fillId="0" borderId="1" xfId="0" applyFont="1" applyBorder="1" applyAlignment="1"/>
    <xf numFmtId="0" fontId="0" fillId="0" borderId="1" xfId="0" applyFont="1" applyBorder="1" applyAlignment="1">
      <alignment horizontal="center"/>
    </xf>
    <xf numFmtId="0" fontId="6" fillId="0" borderId="1" xfId="0" applyFont="1" applyBorder="1" applyAlignment="1">
      <alignment horizontal="center"/>
    </xf>
    <xf numFmtId="0" fontId="0" fillId="0" borderId="11" xfId="0" applyBorder="1"/>
    <xf numFmtId="0" fontId="0" fillId="0" borderId="12" xfId="0" applyBorder="1"/>
    <xf numFmtId="0" fontId="0" fillId="0" borderId="13" xfId="0" applyBorder="1" applyAlignment="1"/>
    <xf numFmtId="0" fontId="0" fillId="0" borderId="13" xfId="0" applyBorder="1" applyAlignment="1">
      <alignment horizontal="center"/>
    </xf>
    <xf numFmtId="0" fontId="0" fillId="0" borderId="14" xfId="0" applyBorder="1"/>
    <xf numFmtId="0" fontId="0" fillId="0" borderId="0" xfId="0" applyFont="1" applyAlignment="1">
      <alignment vertical="center"/>
    </xf>
    <xf numFmtId="164" fontId="3" fillId="4" borderId="1" xfId="0" applyNumberFormat="1" applyFont="1" applyFill="1" applyBorder="1" applyAlignment="1"/>
    <xf numFmtId="164" fontId="3" fillId="4" borderId="7" xfId="0" applyNumberFormat="1" applyFont="1" applyFill="1" applyBorder="1" applyAlignment="1">
      <alignment horizontal="center"/>
    </xf>
    <xf numFmtId="0" fontId="0" fillId="0" borderId="5" xfId="0" applyBorder="1" applyAlignment="1">
      <alignment horizontal="center" vertical="center"/>
    </xf>
    <xf numFmtId="0" fontId="0" fillId="0" borderId="8" xfId="0" applyBorder="1"/>
    <xf numFmtId="0" fontId="7" fillId="3" borderId="1" xfId="0" applyNumberFormat="1" applyFont="1" applyFill="1" applyBorder="1" applyAlignment="1">
      <alignment horizontal="right" vertical="center"/>
    </xf>
    <xf numFmtId="0" fontId="5" fillId="0" borderId="1" xfId="0" applyFont="1" applyBorder="1" applyAlignment="1">
      <alignment vertical="center"/>
    </xf>
    <xf numFmtId="0" fontId="3" fillId="0" borderId="7" xfId="0" applyFont="1" applyBorder="1"/>
    <xf numFmtId="0" fontId="0" fillId="0" borderId="7" xfId="0" applyBorder="1"/>
    <xf numFmtId="0" fontId="5" fillId="0" borderId="11" xfId="0" applyFont="1" applyBorder="1" applyAlignment="1">
      <alignment vertical="center"/>
    </xf>
    <xf numFmtId="0" fontId="0" fillId="0" borderId="23" xfId="0" applyBorder="1"/>
    <xf numFmtId="0" fontId="0" fillId="0" borderId="0" xfId="0" applyAlignment="1">
      <alignment wrapText="1"/>
    </xf>
    <xf numFmtId="0" fontId="0" fillId="2" borderId="1" xfId="0" applyNumberFormat="1" applyFill="1" applyBorder="1" applyAlignment="1">
      <alignment horizontal="right" vertical="center"/>
    </xf>
    <xf numFmtId="11" fontId="0" fillId="0" borderId="1" xfId="0" applyNumberFormat="1" applyBorder="1" applyAlignment="1">
      <alignment horizontal="right" vertical="center"/>
    </xf>
    <xf numFmtId="0" fontId="0" fillId="2" borderId="1" xfId="0" applyNumberFormat="1" applyFill="1" applyBorder="1" applyAlignment="1">
      <alignment vertical="center"/>
    </xf>
    <xf numFmtId="0" fontId="0" fillId="0" borderId="5" xfId="0" applyBorder="1" applyAlignment="1"/>
    <xf numFmtId="164" fontId="0" fillId="0" borderId="1" xfId="0" applyNumberFormat="1" applyBorder="1" applyAlignment="1"/>
    <xf numFmtId="0" fontId="0" fillId="0" borderId="27" xfId="0" applyBorder="1" applyAlignment="1"/>
    <xf numFmtId="0" fontId="0" fillId="0" borderId="27" xfId="0" applyBorder="1" applyAlignment="1">
      <alignment horizontal="center"/>
    </xf>
    <xf numFmtId="0" fontId="0" fillId="0" borderId="27" xfId="0" applyBorder="1"/>
    <xf numFmtId="0" fontId="0" fillId="0" borderId="28" xfId="0" applyBorder="1"/>
    <xf numFmtId="0" fontId="4" fillId="0" borderId="0" xfId="0" applyFont="1"/>
    <xf numFmtId="0" fontId="0" fillId="0" borderId="0" xfId="0" applyAlignment="1">
      <alignment horizontal="left"/>
    </xf>
    <xf numFmtId="0" fontId="0" fillId="0" borderId="0" xfId="0" applyBorder="1"/>
    <xf numFmtId="0" fontId="0" fillId="0" borderId="30" xfId="0" applyBorder="1"/>
    <xf numFmtId="0" fontId="0" fillId="0" borderId="20" xfId="0" applyBorder="1"/>
    <xf numFmtId="0" fontId="0" fillId="0" borderId="0" xfId="0" applyAlignment="1">
      <alignment vertical="center"/>
    </xf>
    <xf numFmtId="2" fontId="0" fillId="0" borderId="1" xfId="0" applyNumberFormat="1" applyBorder="1"/>
    <xf numFmtId="165" fontId="0" fillId="0" borderId="1" xfId="0" applyNumberFormat="1" applyBorder="1"/>
    <xf numFmtId="0" fontId="7" fillId="3" borderId="25" xfId="0" applyFont="1" applyFill="1" applyBorder="1" applyAlignment="1">
      <alignment vertical="center"/>
    </xf>
    <xf numFmtId="0" fontId="0" fillId="3" borderId="16" xfId="0" applyFill="1" applyBorder="1" applyAlignment="1">
      <alignment vertical="center"/>
    </xf>
    <xf numFmtId="0" fontId="0" fillId="3" borderId="17" xfId="0" applyFill="1" applyBorder="1" applyAlignment="1">
      <alignment vertical="center"/>
    </xf>
    <xf numFmtId="0" fontId="0" fillId="5" borderId="7" xfId="0" applyFill="1" applyBorder="1" applyAlignment="1">
      <alignment horizontal="center"/>
    </xf>
    <xf numFmtId="0" fontId="0" fillId="0" borderId="0" xfId="0" applyFont="1" applyAlignment="1">
      <alignment vertical="center" wrapText="1"/>
    </xf>
    <xf numFmtId="0" fontId="0" fillId="4" borderId="7" xfId="0" applyFill="1" applyBorder="1" applyAlignment="1">
      <alignment horizontal="center"/>
    </xf>
    <xf numFmtId="164" fontId="11" fillId="6" borderId="5" xfId="0" applyNumberFormat="1" applyFont="1" applyFill="1" applyBorder="1" applyAlignment="1">
      <alignment vertical="center"/>
    </xf>
    <xf numFmtId="0" fontId="11" fillId="0" borderId="5" xfId="0" applyNumberFormat="1" applyFont="1" applyBorder="1" applyAlignment="1">
      <alignment horizontal="right" vertical="center"/>
    </xf>
    <xf numFmtId="164" fontId="0" fillId="6" borderId="5" xfId="0" applyNumberFormat="1" applyFill="1" applyBorder="1" applyAlignment="1"/>
    <xf numFmtId="164" fontId="0" fillId="6" borderId="5" xfId="0" applyNumberFormat="1" applyFill="1" applyBorder="1"/>
    <xf numFmtId="165" fontId="3" fillId="7" borderId="1" xfId="0" applyNumberFormat="1" applyFont="1" applyFill="1" applyBorder="1" applyAlignment="1">
      <alignment horizontal="center" vertical="center"/>
    </xf>
    <xf numFmtId="0" fontId="8" fillId="7" borderId="1" xfId="0" quotePrefix="1" applyFont="1" applyFill="1" applyBorder="1" applyAlignment="1">
      <alignment horizontal="center" vertical="center"/>
    </xf>
    <xf numFmtId="165" fontId="8" fillId="7" borderId="1" xfId="0" applyNumberFormat="1" applyFont="1" applyFill="1" applyBorder="1" applyAlignment="1">
      <alignment horizontal="center" vertical="center"/>
    </xf>
    <xf numFmtId="0" fontId="8" fillId="7" borderId="1" xfId="0" applyFont="1" applyFill="1" applyBorder="1" applyAlignment="1">
      <alignment horizontal="center" vertical="center"/>
    </xf>
    <xf numFmtId="0" fontId="0" fillId="0" borderId="26" xfId="0" applyBorder="1"/>
    <xf numFmtId="0" fontId="0" fillId="0" borderId="39" xfId="0" applyBorder="1"/>
    <xf numFmtId="0" fontId="0" fillId="0" borderId="40" xfId="0" applyBorder="1"/>
    <xf numFmtId="2" fontId="0" fillId="0" borderId="40" xfId="0" applyNumberFormat="1" applyBorder="1"/>
    <xf numFmtId="0" fontId="0" fillId="3" borderId="2" xfId="0" applyFill="1" applyBorder="1"/>
    <xf numFmtId="2" fontId="0" fillId="3" borderId="3" xfId="0" applyNumberFormat="1" applyFill="1" applyBorder="1"/>
    <xf numFmtId="0" fontId="0" fillId="3" borderId="3" xfId="0" quotePrefix="1" applyFill="1" applyBorder="1" applyAlignment="1">
      <alignment horizontal="center"/>
    </xf>
    <xf numFmtId="0" fontId="0" fillId="0" borderId="41" xfId="0" applyBorder="1"/>
    <xf numFmtId="0" fontId="11" fillId="0" borderId="38" xfId="0" applyFont="1" applyBorder="1" applyAlignment="1">
      <alignment horizontal="center" vertical="center"/>
    </xf>
    <xf numFmtId="0" fontId="0" fillId="2" borderId="38" xfId="0" applyNumberFormat="1" applyFill="1" applyBorder="1" applyAlignment="1">
      <alignment horizontal="right" vertical="center"/>
    </xf>
    <xf numFmtId="0" fontId="0" fillId="0" borderId="38" xfId="0" applyNumberFormat="1" applyBorder="1" applyAlignment="1">
      <alignment horizontal="right" vertical="center"/>
    </xf>
    <xf numFmtId="0" fontId="3" fillId="4" borderId="38" xfId="0" applyNumberFormat="1" applyFont="1" applyFill="1" applyBorder="1" applyAlignment="1">
      <alignment horizontal="center" vertical="center"/>
    </xf>
    <xf numFmtId="0" fontId="0" fillId="0" borderId="38" xfId="0" applyNumberFormat="1" applyBorder="1" applyAlignment="1">
      <alignment horizontal="center" vertical="center"/>
    </xf>
    <xf numFmtId="0" fontId="1" fillId="0" borderId="38" xfId="0" applyFont="1" applyBorder="1" applyAlignment="1">
      <alignment horizontal="center" vertical="center"/>
    </xf>
    <xf numFmtId="11" fontId="0" fillId="0" borderId="38" xfId="0" applyNumberFormat="1" applyBorder="1" applyAlignment="1">
      <alignment horizontal="right" vertical="center"/>
    </xf>
    <xf numFmtId="0" fontId="1" fillId="0" borderId="38" xfId="0" applyFont="1" applyBorder="1" applyAlignment="1">
      <alignment horizontal="right"/>
    </xf>
    <xf numFmtId="0" fontId="0" fillId="2" borderId="38" xfId="0" applyNumberFormat="1" applyFill="1" applyBorder="1" applyAlignment="1">
      <alignment vertical="center"/>
    </xf>
    <xf numFmtId="0" fontId="0" fillId="0" borderId="38" xfId="0" applyNumberFormat="1" applyBorder="1" applyAlignment="1">
      <alignment vertical="center"/>
    </xf>
    <xf numFmtId="0" fontId="0" fillId="0" borderId="38" xfId="0" applyFont="1" applyBorder="1" applyAlignment="1">
      <alignment horizontal="center" vertical="center"/>
    </xf>
    <xf numFmtId="11" fontId="0" fillId="0" borderId="38" xfId="0" applyNumberFormat="1" applyBorder="1" applyAlignment="1">
      <alignment horizontal="center"/>
    </xf>
    <xf numFmtId="0" fontId="0" fillId="0" borderId="38" xfId="0" applyBorder="1"/>
    <xf numFmtId="0" fontId="1" fillId="0" borderId="38" xfId="0" applyFont="1" applyBorder="1" applyAlignment="1">
      <alignment horizontal="center"/>
    </xf>
    <xf numFmtId="11" fontId="0" fillId="0" borderId="38" xfId="0" applyNumberFormat="1" applyBorder="1"/>
    <xf numFmtId="0" fontId="0" fillId="0" borderId="13" xfId="0" applyBorder="1"/>
    <xf numFmtId="0" fontId="0" fillId="0" borderId="1" xfId="0" applyBorder="1" applyAlignment="1">
      <alignment wrapText="1"/>
    </xf>
    <xf numFmtId="164" fontId="0" fillId="0" borderId="1" xfId="0" applyNumberFormat="1" applyBorder="1" applyAlignment="1">
      <alignment vertical="center"/>
    </xf>
    <xf numFmtId="0" fontId="0" fillId="0" borderId="35" xfId="0" applyBorder="1"/>
    <xf numFmtId="0" fontId="0" fillId="0" borderId="6" xfId="0" applyBorder="1" applyAlignment="1">
      <alignment horizontal="center" vertical="center"/>
    </xf>
    <xf numFmtId="0" fontId="0" fillId="0" borderId="7" xfId="0" applyBorder="1" applyAlignment="1">
      <alignment horizontal="center" vertical="center"/>
    </xf>
    <xf numFmtId="0" fontId="0" fillId="0" borderId="17" xfId="0" applyBorder="1" applyAlignment="1">
      <alignment horizontal="center" vertical="center"/>
    </xf>
    <xf numFmtId="0" fontId="0" fillId="0" borderId="8" xfId="0" applyBorder="1" applyAlignment="1">
      <alignment horizontal="center" vertical="center" wrapText="1"/>
    </xf>
    <xf numFmtId="2" fontId="0" fillId="3" borderId="29" xfId="0" applyNumberFormat="1" applyFill="1" applyBorder="1" applyAlignment="1">
      <alignment horizontal="center"/>
    </xf>
    <xf numFmtId="166" fontId="0" fillId="2" borderId="1" xfId="0" applyNumberFormat="1" applyFill="1" applyBorder="1" applyAlignment="1">
      <alignment horizontal="right" vertical="center"/>
    </xf>
    <xf numFmtId="2" fontId="0" fillId="2" borderId="1" xfId="0" applyNumberFormat="1" applyFill="1" applyBorder="1"/>
    <xf numFmtId="0" fontId="11" fillId="0" borderId="38" xfId="0" applyNumberFormat="1" applyFont="1" applyBorder="1" applyAlignment="1">
      <alignment horizontal="center" vertical="center"/>
    </xf>
    <xf numFmtId="164" fontId="0" fillId="2" borderId="1" xfId="0" applyNumberFormat="1" applyFill="1" applyBorder="1"/>
    <xf numFmtId="164" fontId="0" fillId="0" borderId="1" xfId="0" applyNumberFormat="1" applyBorder="1"/>
    <xf numFmtId="0" fontId="0" fillId="0" borderId="31" xfId="0" applyBorder="1" applyAlignment="1">
      <alignment horizontal="left" vertical="top" wrapText="1"/>
    </xf>
    <xf numFmtId="0" fontId="0" fillId="0" borderId="15" xfId="0" applyBorder="1" applyAlignment="1">
      <alignment horizontal="left" vertical="top" wrapText="1"/>
    </xf>
    <xf numFmtId="0" fontId="0" fillId="0" borderId="32" xfId="0" applyBorder="1" applyAlignment="1">
      <alignment horizontal="left" vertical="top" wrapText="1"/>
    </xf>
    <xf numFmtId="0" fontId="4" fillId="0" borderId="33" xfId="0" applyFont="1" applyBorder="1" applyAlignment="1">
      <alignment horizontal="left" vertical="center" wrapText="1"/>
    </xf>
    <xf numFmtId="0" fontId="4" fillId="0" borderId="27" xfId="0" applyFont="1" applyBorder="1" applyAlignment="1">
      <alignment horizontal="left" vertical="center" wrapText="1"/>
    </xf>
    <xf numFmtId="0" fontId="4" fillId="0" borderId="34" xfId="0" applyFont="1" applyBorder="1" applyAlignment="1">
      <alignment horizontal="left" vertical="center" wrapText="1"/>
    </xf>
    <xf numFmtId="0" fontId="3" fillId="0" borderId="33" xfId="0" applyFont="1" applyBorder="1" applyAlignment="1">
      <alignment horizontal="center" wrapText="1"/>
    </xf>
    <xf numFmtId="0" fontId="1" fillId="0" borderId="27" xfId="0" applyFont="1" applyBorder="1" applyAlignment="1">
      <alignment horizontal="center" wrapText="1"/>
    </xf>
    <xf numFmtId="0" fontId="1" fillId="0" borderId="34" xfId="0" applyFont="1" applyBorder="1" applyAlignment="1">
      <alignment horizontal="center" wrapText="1"/>
    </xf>
    <xf numFmtId="0" fontId="0" fillId="2" borderId="33" xfId="0" applyFill="1" applyBorder="1" applyAlignment="1">
      <alignment vertical="center" wrapText="1"/>
    </xf>
    <xf numFmtId="0" fontId="0" fillId="2" borderId="27" xfId="0" applyFill="1" applyBorder="1" applyAlignment="1">
      <alignment vertical="center" wrapText="1"/>
    </xf>
    <xf numFmtId="0" fontId="0" fillId="2" borderId="34" xfId="0" applyFill="1" applyBorder="1" applyAlignment="1">
      <alignment vertical="center" wrapText="1"/>
    </xf>
    <xf numFmtId="0" fontId="0" fillId="0" borderId="4" xfId="0" applyBorder="1" applyAlignment="1">
      <alignment horizontal="right"/>
    </xf>
    <xf numFmtId="0" fontId="0" fillId="0" borderId="1" xfId="0" applyBorder="1" applyAlignment="1">
      <alignment horizontal="right"/>
    </xf>
    <xf numFmtId="0" fontId="7" fillId="3" borderId="24" xfId="0" applyFont="1" applyFill="1" applyBorder="1" applyAlignment="1">
      <alignment horizontal="left" vertical="center"/>
    </xf>
    <xf numFmtId="0" fontId="7" fillId="3" borderId="18" xfId="0" applyFont="1" applyFill="1" applyBorder="1" applyAlignment="1">
      <alignment horizontal="left" vertical="center"/>
    </xf>
    <xf numFmtId="0" fontId="7" fillId="3" borderId="19" xfId="0" applyFont="1" applyFill="1" applyBorder="1" applyAlignment="1">
      <alignment horizontal="left" vertical="center"/>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0" borderId="50" xfId="0" applyBorder="1" applyAlignment="1">
      <alignment horizontal="left" vertical="center" wrapText="1"/>
    </xf>
    <xf numFmtId="0" fontId="4" fillId="0" borderId="15" xfId="0" applyFont="1" applyBorder="1" applyAlignment="1">
      <alignment horizontal="left" vertical="center" wrapText="1"/>
    </xf>
    <xf numFmtId="0" fontId="4" fillId="0" borderId="32" xfId="0" applyFont="1" applyBorder="1" applyAlignment="1">
      <alignment horizontal="left" vertical="center" wrapText="1"/>
    </xf>
    <xf numFmtId="0" fontId="0" fillId="0" borderId="48"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0" fontId="3" fillId="0" borderId="31" xfId="0" applyFont="1" applyBorder="1" applyAlignment="1">
      <alignment horizontal="center" vertical="center"/>
    </xf>
    <xf numFmtId="0" fontId="3" fillId="0" borderId="15" xfId="0" applyFont="1" applyBorder="1" applyAlignment="1">
      <alignment horizontal="center" vertical="center"/>
    </xf>
    <xf numFmtId="0" fontId="3" fillId="0" borderId="32" xfId="0" applyFont="1" applyBorder="1" applyAlignment="1">
      <alignment horizontal="center" vertical="center"/>
    </xf>
    <xf numFmtId="0" fontId="3" fillId="7" borderId="10" xfId="0" applyFont="1" applyFill="1" applyBorder="1" applyAlignment="1">
      <alignment horizontal="center" vertical="center"/>
    </xf>
    <xf numFmtId="0" fontId="3" fillId="7" borderId="38" xfId="0" applyFont="1" applyFill="1"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8" fillId="0" borderId="44"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8" fillId="0" borderId="46" xfId="0" applyNumberFormat="1" applyFont="1" applyBorder="1" applyAlignment="1">
      <alignment horizontal="center" vertical="center"/>
    </xf>
    <xf numFmtId="0" fontId="4" fillId="3" borderId="47" xfId="0" applyFont="1" applyFill="1" applyBorder="1" applyAlignment="1">
      <alignment horizontal="center" vertical="center"/>
    </xf>
    <xf numFmtId="0" fontId="4" fillId="3" borderId="26"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9"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17" xfId="0" applyFont="1" applyFill="1" applyBorder="1" applyAlignment="1">
      <alignment horizontal="center" vertical="center"/>
    </xf>
    <xf numFmtId="0" fontId="4" fillId="0" borderId="24"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47" xfId="0" applyFont="1" applyBorder="1" applyAlignment="1">
      <alignment horizontal="left" vertical="center" wrapText="1"/>
    </xf>
    <xf numFmtId="0" fontId="4" fillId="0" borderId="10" xfId="0" applyFont="1" applyBorder="1" applyAlignment="1">
      <alignment horizontal="left" vertical="center" wrapText="1"/>
    </xf>
    <xf numFmtId="0" fontId="4" fillId="0" borderId="26" xfId="0" applyFont="1" applyBorder="1" applyAlignment="1">
      <alignment horizontal="left" vertical="center" wrapText="1"/>
    </xf>
    <xf numFmtId="0" fontId="4" fillId="0" borderId="25"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0" fillId="0" borderId="10" xfId="0" applyNumberFormat="1" applyBorder="1" applyAlignment="1">
      <alignment horizontal="center" vertical="center"/>
    </xf>
    <xf numFmtId="0" fontId="0" fillId="0" borderId="26" xfId="0" applyNumberFormat="1" applyBorder="1" applyAlignment="1">
      <alignment horizontal="center" vertical="center"/>
    </xf>
    <xf numFmtId="0" fontId="10" fillId="0" borderId="43"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4" fillId="0" borderId="38" xfId="0" applyFont="1" applyBorder="1" applyAlignment="1">
      <alignment horizontal="center"/>
    </xf>
    <xf numFmtId="0" fontId="4" fillId="0" borderId="1" xfId="0" applyFont="1" applyBorder="1" applyAlignment="1">
      <alignment horizontal="center"/>
    </xf>
    <xf numFmtId="0" fontId="3" fillId="4" borderId="42" xfId="0" applyFont="1" applyFill="1" applyBorder="1" applyAlignment="1">
      <alignment horizontal="right"/>
    </xf>
    <xf numFmtId="0" fontId="3" fillId="4" borderId="7" xfId="0" applyFont="1" applyFill="1" applyBorder="1" applyAlignment="1">
      <alignment horizontal="right"/>
    </xf>
  </cellXfs>
  <cellStyles count="1">
    <cellStyle name="Normale" xfId="0" builtinId="0"/>
  </cellStyles>
  <dxfs count="0"/>
  <tableStyles count="0" defaultTableStyle="TableStyleMedium9" defaultPivotStyle="PivotStyleLight16"/>
  <colors>
    <mruColors>
      <color rgb="FFDAFAA0"/>
      <color rgb="FFFAC9A0"/>
      <color rgb="FFA0F9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opLeftCell="A6" workbookViewId="0">
      <selection activeCell="D19" sqref="D19"/>
    </sheetView>
  </sheetViews>
  <sheetFormatPr defaultRowHeight="14.4" x14ac:dyDescent="0.3"/>
  <cols>
    <col min="1" max="1" width="10.6640625" customWidth="1"/>
    <col min="2" max="2" width="11.88671875" customWidth="1"/>
    <col min="3" max="3" width="10.33203125" customWidth="1"/>
    <col min="4" max="4" width="11.5546875" customWidth="1"/>
    <col min="7" max="7" width="20.33203125" customWidth="1"/>
  </cols>
  <sheetData>
    <row r="1" spans="1:7" ht="34.200000000000003" customHeight="1" thickBot="1" x14ac:dyDescent="0.35">
      <c r="A1" s="138" t="s">
        <v>52</v>
      </c>
      <c r="B1" s="139"/>
      <c r="C1" s="139"/>
      <c r="D1" s="139"/>
      <c r="E1" s="139"/>
      <c r="F1" s="139"/>
      <c r="G1" s="140"/>
    </row>
    <row r="2" spans="1:7" ht="95.25" customHeight="1" thickBot="1" x14ac:dyDescent="0.35">
      <c r="A2" s="141" t="s">
        <v>36</v>
      </c>
      <c r="B2" s="142"/>
      <c r="C2" s="142"/>
      <c r="D2" s="142"/>
      <c r="E2" s="142"/>
      <c r="F2" s="142"/>
      <c r="G2" s="143"/>
    </row>
    <row r="3" spans="1:7" ht="18" customHeight="1" x14ac:dyDescent="0.3">
      <c r="A3" s="146" t="s">
        <v>42</v>
      </c>
      <c r="B3" s="147"/>
      <c r="C3" s="147"/>
      <c r="D3" s="147"/>
      <c r="E3" s="147"/>
      <c r="F3" s="147"/>
      <c r="G3" s="148"/>
    </row>
    <row r="4" spans="1:7" ht="20.399999999999999" customHeight="1" thickBot="1" x14ac:dyDescent="0.35">
      <c r="A4" s="81" t="s">
        <v>43</v>
      </c>
      <c r="B4" s="82"/>
      <c r="C4" s="82"/>
      <c r="D4" s="82"/>
      <c r="E4" s="82"/>
      <c r="F4" s="82"/>
      <c r="G4" s="83"/>
    </row>
    <row r="5" spans="1:7" s="74" customFormat="1" ht="41.25" customHeight="1" x14ac:dyDescent="0.3">
      <c r="A5" s="149" t="s">
        <v>44</v>
      </c>
      <c r="B5" s="150"/>
      <c r="C5" s="150"/>
      <c r="D5" s="150"/>
      <c r="E5" s="150"/>
      <c r="F5" s="150"/>
      <c r="G5" s="151"/>
    </row>
    <row r="6" spans="1:7" x14ac:dyDescent="0.3">
      <c r="A6" s="20" t="s">
        <v>22</v>
      </c>
      <c r="B6" s="16" t="s">
        <v>23</v>
      </c>
      <c r="C6" s="16" t="s">
        <v>24</v>
      </c>
      <c r="D6" s="6"/>
      <c r="E6" s="18"/>
      <c r="F6" s="75"/>
      <c r="G6" s="76"/>
    </row>
    <row r="7" spans="1:7" x14ac:dyDescent="0.3">
      <c r="A7" s="20">
        <v>1</v>
      </c>
      <c r="B7" s="128">
        <v>12.11</v>
      </c>
      <c r="C7" s="130">
        <v>5.0000000000000001E-3</v>
      </c>
      <c r="D7" s="6"/>
      <c r="E7" s="18"/>
      <c r="F7" s="75"/>
      <c r="G7" s="76"/>
    </row>
    <row r="8" spans="1:7" x14ac:dyDescent="0.3">
      <c r="A8" s="20">
        <v>2</v>
      </c>
      <c r="B8" s="128">
        <v>12.15</v>
      </c>
      <c r="C8" s="131"/>
      <c r="D8" s="6"/>
      <c r="E8" s="18"/>
      <c r="F8" s="75"/>
      <c r="G8" s="76"/>
    </row>
    <row r="9" spans="1:7" x14ac:dyDescent="0.3">
      <c r="A9" s="20">
        <v>3</v>
      </c>
      <c r="B9" s="128">
        <v>12.12</v>
      </c>
      <c r="C9" s="131"/>
      <c r="D9" s="6"/>
      <c r="E9" s="18"/>
      <c r="F9" s="75"/>
      <c r="G9" s="76"/>
    </row>
    <row r="10" spans="1:7" x14ac:dyDescent="0.3">
      <c r="A10" s="20">
        <v>4</v>
      </c>
      <c r="B10" s="128">
        <v>12.345000000000001</v>
      </c>
      <c r="C10" s="131"/>
      <c r="D10" s="6"/>
      <c r="E10" s="18"/>
      <c r="F10" s="75"/>
      <c r="G10" s="76"/>
    </row>
    <row r="11" spans="1:7" x14ac:dyDescent="0.3">
      <c r="A11" s="20">
        <v>5</v>
      </c>
      <c r="B11" s="128">
        <v>12.22</v>
      </c>
      <c r="C11" s="131"/>
      <c r="D11" s="6"/>
      <c r="E11" s="18"/>
      <c r="F11" s="75"/>
      <c r="G11" s="76"/>
    </row>
    <row r="12" spans="1:7" x14ac:dyDescent="0.3">
      <c r="A12" s="19"/>
      <c r="B12" s="6"/>
      <c r="C12" s="79"/>
      <c r="D12" s="6"/>
      <c r="E12" s="18"/>
      <c r="F12" s="75"/>
      <c r="G12" s="76"/>
    </row>
    <row r="13" spans="1:7" x14ac:dyDescent="0.3">
      <c r="A13" s="144" t="s">
        <v>26</v>
      </c>
      <c r="B13" s="145"/>
      <c r="C13" s="80">
        <f>AVERAGE(B7:B11)</f>
        <v>12.188999999999998</v>
      </c>
      <c r="D13" s="6"/>
      <c r="E13" s="18"/>
      <c r="F13" s="75"/>
      <c r="G13" s="76"/>
    </row>
    <row r="14" spans="1:7" x14ac:dyDescent="0.3">
      <c r="A14" s="144" t="s">
        <v>27</v>
      </c>
      <c r="B14" s="145"/>
      <c r="C14" s="80">
        <f>STDEV(B7:B11)</f>
        <v>9.7236824300262412E-2</v>
      </c>
      <c r="D14" s="6"/>
      <c r="E14" s="18"/>
      <c r="F14" s="75"/>
      <c r="G14" s="76"/>
    </row>
    <row r="15" spans="1:7" x14ac:dyDescent="0.3">
      <c r="A15" s="144" t="s">
        <v>28</v>
      </c>
      <c r="B15" s="145"/>
      <c r="C15" s="80">
        <f>C7/1.73</f>
        <v>2.8901734104046246E-3</v>
      </c>
      <c r="D15" s="6"/>
      <c r="E15" s="18"/>
      <c r="F15" s="75"/>
      <c r="G15" s="76"/>
    </row>
    <row r="16" spans="1:7" x14ac:dyDescent="0.3">
      <c r="A16" s="19"/>
      <c r="B16" s="6"/>
      <c r="C16" s="80"/>
      <c r="D16" s="6"/>
      <c r="E16" s="18"/>
      <c r="F16" s="75"/>
      <c r="G16" s="76"/>
    </row>
    <row r="17" spans="1:7" x14ac:dyDescent="0.3">
      <c r="A17" s="19" t="s">
        <v>25</v>
      </c>
      <c r="B17" s="6"/>
      <c r="C17" s="80">
        <f>SQRT(C14*C14+C15*C15)</f>
        <v>9.727976717870121E-2</v>
      </c>
      <c r="D17" s="6"/>
      <c r="E17" s="18"/>
      <c r="F17" s="75"/>
      <c r="G17" s="76"/>
    </row>
    <row r="18" spans="1:7" ht="15" thickBot="1" x14ac:dyDescent="0.35">
      <c r="A18" s="96"/>
      <c r="B18" s="97"/>
      <c r="C18" s="98"/>
      <c r="D18" s="97"/>
      <c r="E18" s="18"/>
      <c r="F18" s="75"/>
      <c r="G18" s="76"/>
    </row>
    <row r="19" spans="1:7" x14ac:dyDescent="0.3">
      <c r="A19" s="99" t="s">
        <v>45</v>
      </c>
      <c r="B19" s="100">
        <f>C13</f>
        <v>12.188999999999998</v>
      </c>
      <c r="C19" s="101" t="s">
        <v>16</v>
      </c>
      <c r="D19" s="126">
        <f>1.73*C17</f>
        <v>0.16829399721915309</v>
      </c>
      <c r="E19" s="95"/>
      <c r="F19" s="75"/>
      <c r="G19" s="76"/>
    </row>
    <row r="20" spans="1:7" ht="33" customHeight="1" thickBot="1" x14ac:dyDescent="0.35">
      <c r="A20" s="122"/>
      <c r="B20" s="123" t="s">
        <v>29</v>
      </c>
      <c r="C20" s="123"/>
      <c r="D20" s="125" t="s">
        <v>53</v>
      </c>
      <c r="E20" s="124"/>
      <c r="F20" s="75"/>
      <c r="G20" s="76"/>
    </row>
    <row r="21" spans="1:7" ht="15" thickBot="1" x14ac:dyDescent="0.35">
      <c r="A21" s="77"/>
      <c r="B21" s="75"/>
      <c r="C21" s="75"/>
      <c r="D21" s="75"/>
      <c r="E21" s="75"/>
      <c r="F21" s="75"/>
      <c r="G21" s="76"/>
    </row>
    <row r="22" spans="1:7" s="73" customFormat="1" ht="65.25" customHeight="1" thickBot="1" x14ac:dyDescent="0.35">
      <c r="A22" s="135" t="s">
        <v>46</v>
      </c>
      <c r="B22" s="136"/>
      <c r="C22" s="136"/>
      <c r="D22" s="136"/>
      <c r="E22" s="136"/>
      <c r="F22" s="136"/>
      <c r="G22" s="137"/>
    </row>
    <row r="23" spans="1:7" ht="74.400000000000006" customHeight="1" thickBot="1" x14ac:dyDescent="0.35">
      <c r="A23" s="132" t="s">
        <v>57</v>
      </c>
      <c r="B23" s="133"/>
      <c r="C23" s="133"/>
      <c r="D23" s="133"/>
      <c r="E23" s="133"/>
      <c r="F23" s="133"/>
      <c r="G23" s="134"/>
    </row>
  </sheetData>
  <mergeCells count="9">
    <mergeCell ref="A23:G23"/>
    <mergeCell ref="A22:G22"/>
    <mergeCell ref="A1:G1"/>
    <mergeCell ref="A2:G2"/>
    <mergeCell ref="A13:B13"/>
    <mergeCell ref="A14:B14"/>
    <mergeCell ref="A15:B15"/>
    <mergeCell ref="A3:G3"/>
    <mergeCell ref="A5:G5"/>
  </mergeCells>
  <pageMargins left="0.7" right="0.7" top="0.75" bottom="0.75" header="0.3" footer="0.3"/>
  <pageSetup paperSize="9" orientation="portrait"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tabSelected="1" topLeftCell="A36" workbookViewId="0">
      <selection activeCell="L5" sqref="L5"/>
    </sheetView>
  </sheetViews>
  <sheetFormatPr defaultRowHeight="14.4" x14ac:dyDescent="0.3"/>
  <cols>
    <col min="1" max="1" width="19.44140625" customWidth="1"/>
    <col min="2" max="2" width="12.5546875" customWidth="1"/>
    <col min="3" max="3" width="12.109375" style="24" customWidth="1"/>
    <col min="4" max="4" width="10.88671875" style="4" customWidth="1"/>
    <col min="5" max="5" width="10.109375" style="4" customWidth="1"/>
    <col min="6" max="6" width="11.6640625" style="4" customWidth="1"/>
    <col min="7" max="7" width="11.6640625" customWidth="1"/>
    <col min="8" max="8" width="9.88671875" customWidth="1"/>
    <col min="9" max="9" width="10" customWidth="1"/>
  </cols>
  <sheetData>
    <row r="1" spans="1:10" x14ac:dyDescent="0.3">
      <c r="A1" s="154" t="s">
        <v>41</v>
      </c>
      <c r="B1" s="155"/>
      <c r="C1" s="155"/>
      <c r="D1" s="155"/>
      <c r="E1" s="155"/>
      <c r="F1" s="155"/>
      <c r="G1" s="155"/>
      <c r="H1" s="155"/>
      <c r="I1" s="155"/>
      <c r="J1" s="156"/>
    </row>
    <row r="2" spans="1:10" s="78" customFormat="1" ht="13.95" customHeight="1" thickBot="1" x14ac:dyDescent="0.35">
      <c r="A2" s="157" t="s">
        <v>0</v>
      </c>
      <c r="B2" s="158"/>
      <c r="C2" s="158"/>
      <c r="D2" s="158"/>
      <c r="E2" s="158"/>
      <c r="F2" s="158"/>
      <c r="G2" s="158"/>
      <c r="H2" s="158"/>
      <c r="I2" s="158"/>
      <c r="J2" s="159"/>
    </row>
    <row r="3" spans="1:10" s="85" customFormat="1" ht="40.799999999999997" customHeight="1" thickBot="1" x14ac:dyDescent="0.35">
      <c r="A3" s="152" t="s">
        <v>37</v>
      </c>
      <c r="B3" s="152"/>
      <c r="C3" s="152"/>
      <c r="D3" s="152"/>
      <c r="E3" s="152"/>
      <c r="F3" s="152"/>
      <c r="G3" s="152"/>
      <c r="H3" s="152"/>
      <c r="I3" s="152"/>
      <c r="J3" s="153"/>
    </row>
    <row r="4" spans="1:10" s="52" customFormat="1" ht="58.8" customHeight="1" x14ac:dyDescent="0.3">
      <c r="A4" s="170" t="s">
        <v>38</v>
      </c>
      <c r="B4" s="171"/>
      <c r="C4" s="174" t="s">
        <v>58</v>
      </c>
      <c r="D4" s="175"/>
      <c r="E4" s="175"/>
      <c r="F4" s="175"/>
      <c r="G4" s="175"/>
      <c r="H4" s="175"/>
      <c r="I4" s="175"/>
      <c r="J4" s="176"/>
    </row>
    <row r="5" spans="1:10" s="52" customFormat="1" ht="70.8" customHeight="1" x14ac:dyDescent="0.3">
      <c r="A5" s="168" t="s">
        <v>39</v>
      </c>
      <c r="B5" s="169"/>
      <c r="C5" s="177" t="s">
        <v>59</v>
      </c>
      <c r="D5" s="178"/>
      <c r="E5" s="178"/>
      <c r="F5" s="178"/>
      <c r="G5" s="178"/>
      <c r="H5" s="178"/>
      <c r="I5" s="178"/>
      <c r="J5" s="179"/>
    </row>
    <row r="6" spans="1:10" s="52" customFormat="1" ht="42.6" customHeight="1" thickBot="1" x14ac:dyDescent="0.35">
      <c r="A6" s="172" t="s">
        <v>40</v>
      </c>
      <c r="B6" s="173"/>
      <c r="C6" s="180" t="s">
        <v>51</v>
      </c>
      <c r="D6" s="181"/>
      <c r="E6" s="181"/>
      <c r="F6" s="181"/>
      <c r="G6" s="181"/>
      <c r="H6" s="181"/>
      <c r="I6" s="181"/>
      <c r="J6" s="182"/>
    </row>
    <row r="7" spans="1:10" ht="16.95" customHeight="1" x14ac:dyDescent="0.3">
      <c r="A7" s="165" t="s">
        <v>1</v>
      </c>
      <c r="B7" s="188" t="s">
        <v>49</v>
      </c>
      <c r="C7" s="188"/>
      <c r="D7" s="188"/>
      <c r="E7" s="188"/>
      <c r="F7" s="188"/>
      <c r="G7" s="188"/>
      <c r="H7" s="188"/>
      <c r="I7" s="189"/>
    </row>
    <row r="8" spans="1:10" s="1" customFormat="1" ht="15.6" customHeight="1" x14ac:dyDescent="0.3">
      <c r="A8" s="166"/>
      <c r="B8" s="103" t="s">
        <v>2</v>
      </c>
      <c r="C8" s="9" t="s">
        <v>3</v>
      </c>
      <c r="D8" s="8" t="s">
        <v>4</v>
      </c>
      <c r="E8" s="10" t="s">
        <v>30</v>
      </c>
      <c r="F8" s="11" t="s">
        <v>7</v>
      </c>
      <c r="G8" s="11" t="s">
        <v>6</v>
      </c>
      <c r="H8" s="12" t="s">
        <v>20</v>
      </c>
      <c r="I8" s="88" t="s">
        <v>21</v>
      </c>
    </row>
    <row r="9" spans="1:10" s="3" customFormat="1" ht="14.4" customHeight="1" x14ac:dyDescent="0.3">
      <c r="A9" s="166"/>
      <c r="B9" s="104">
        <v>36.012</v>
      </c>
      <c r="C9" s="28">
        <v>5.0000000000000001E-4</v>
      </c>
      <c r="D9" s="64">
        <v>60.55</v>
      </c>
      <c r="E9" s="28">
        <v>0.05</v>
      </c>
      <c r="F9" s="127">
        <v>21.34</v>
      </c>
      <c r="G9" s="28">
        <v>5.0000000000000001E-3</v>
      </c>
      <c r="H9" s="13"/>
      <c r="I9" s="30"/>
    </row>
    <row r="10" spans="1:10" s="2" customFormat="1" ht="14.4" customHeight="1" x14ac:dyDescent="0.3">
      <c r="A10" s="166"/>
      <c r="B10" s="183" t="s">
        <v>18</v>
      </c>
      <c r="C10" s="183"/>
      <c r="D10" s="183"/>
      <c r="E10" s="183"/>
      <c r="F10" s="183"/>
      <c r="G10" s="183"/>
      <c r="H10" s="183"/>
      <c r="I10" s="184"/>
    </row>
    <row r="11" spans="1:10" s="3" customFormat="1" ht="28.8" customHeight="1" x14ac:dyDescent="0.3">
      <c r="A11" s="166"/>
      <c r="B11" s="129">
        <f>B9</f>
        <v>36.012</v>
      </c>
      <c r="C11" s="14">
        <v>5.0000000000000001E-4</v>
      </c>
      <c r="D11" s="13">
        <f>D9/10</f>
        <v>6.0549999999999997</v>
      </c>
      <c r="E11" s="13">
        <f>E9/10</f>
        <v>5.0000000000000001E-3</v>
      </c>
      <c r="F11" s="13">
        <f t="shared" ref="F11:G11" si="0">F9/10</f>
        <v>2.1339999999999999</v>
      </c>
      <c r="G11" s="13">
        <f t="shared" si="0"/>
        <v>5.0000000000000001E-4</v>
      </c>
      <c r="H11" s="120">
        <f>PI()*$F11^2/4</f>
        <v>3.5766686785927897</v>
      </c>
      <c r="I11" s="87">
        <f>H11*D11</f>
        <v>21.656728848879339</v>
      </c>
    </row>
    <row r="12" spans="1:10" s="2" customFormat="1" ht="7.5" customHeight="1" x14ac:dyDescent="0.3">
      <c r="A12" s="166"/>
      <c r="B12" s="105"/>
      <c r="C12" s="14"/>
      <c r="D12" s="13"/>
      <c r="E12" s="13"/>
      <c r="F12" s="13"/>
      <c r="G12" s="12"/>
      <c r="H12" s="12"/>
      <c r="I12" s="17"/>
    </row>
    <row r="13" spans="1:10" ht="15.6" customHeight="1" x14ac:dyDescent="0.3">
      <c r="A13" s="166"/>
      <c r="B13" s="106" t="s">
        <v>31</v>
      </c>
      <c r="C13" s="53">
        <f>B11/I11</f>
        <v>1.6628550069261034</v>
      </c>
      <c r="D13" s="7"/>
      <c r="E13" s="7"/>
      <c r="F13" s="7"/>
      <c r="G13" s="6"/>
      <c r="H13" s="6"/>
      <c r="I13" s="18"/>
    </row>
    <row r="14" spans="1:10" ht="6" customHeight="1" x14ac:dyDescent="0.3">
      <c r="A14" s="166"/>
      <c r="B14" s="107"/>
      <c r="C14" s="31"/>
      <c r="D14" s="7"/>
      <c r="E14" s="7"/>
      <c r="F14" s="7"/>
      <c r="G14" s="6"/>
      <c r="H14" s="6"/>
      <c r="I14" s="18"/>
    </row>
    <row r="15" spans="1:10" s="1" customFormat="1" ht="15.6" customHeight="1" x14ac:dyDescent="0.3">
      <c r="A15" s="166"/>
      <c r="B15" s="108" t="s">
        <v>8</v>
      </c>
      <c r="C15" s="26"/>
      <c r="D15" s="9" t="s">
        <v>9</v>
      </c>
      <c r="E15" s="8"/>
      <c r="F15" s="34" t="s">
        <v>10</v>
      </c>
      <c r="G15" s="34" t="s">
        <v>11</v>
      </c>
      <c r="H15" s="8"/>
      <c r="I15" s="55"/>
    </row>
    <row r="16" spans="1:10" s="37" customFormat="1" ht="14.4" customHeight="1" x14ac:dyDescent="0.3">
      <c r="A16" s="166"/>
      <c r="B16" s="109">
        <f>C11/B11</f>
        <v>1.3884260801954903E-5</v>
      </c>
      <c r="C16" s="65"/>
      <c r="D16" s="65">
        <f>E11/D11</f>
        <v>8.2576383154417843E-4</v>
      </c>
      <c r="E16" s="65"/>
      <c r="F16" s="65">
        <f>G11/F11</f>
        <v>2.3430178069353328E-4</v>
      </c>
      <c r="G16" s="65">
        <f>2*F16</f>
        <v>4.6860356138706655E-4</v>
      </c>
      <c r="H16" s="35"/>
      <c r="I16" s="36"/>
    </row>
    <row r="17" spans="1:9" ht="14.4" customHeight="1" x14ac:dyDescent="0.3">
      <c r="A17" s="166"/>
      <c r="B17" s="192" t="s">
        <v>54</v>
      </c>
      <c r="C17" s="193"/>
      <c r="D17" s="193"/>
      <c r="E17" s="41">
        <f>(B16)^2+(D16)^2+(G16)^2</f>
        <v>9.0166797592918123E-7</v>
      </c>
      <c r="F17" s="7"/>
      <c r="G17" s="6"/>
      <c r="H17" s="6"/>
      <c r="I17" s="18"/>
    </row>
    <row r="18" spans="1:9" ht="15.6" customHeight="1" x14ac:dyDescent="0.3">
      <c r="A18" s="166"/>
      <c r="B18" s="110"/>
      <c r="C18" s="32"/>
      <c r="D18" s="38"/>
      <c r="E18" s="42"/>
      <c r="F18" s="40"/>
      <c r="G18" s="16"/>
      <c r="H18" s="6"/>
      <c r="I18" s="18"/>
    </row>
    <row r="19" spans="1:9" s="5" customFormat="1" ht="16.2" customHeight="1" thickBot="1" x14ac:dyDescent="0.35">
      <c r="A19" s="167"/>
      <c r="B19" s="194" t="s">
        <v>55</v>
      </c>
      <c r="C19" s="195"/>
      <c r="D19" s="195"/>
      <c r="E19" s="195"/>
      <c r="F19" s="54">
        <f>SQRT(E17)*C13/1.73</f>
        <v>9.1270746367161837E-4</v>
      </c>
      <c r="G19" s="86" t="s">
        <v>13</v>
      </c>
      <c r="H19" s="59"/>
      <c r="I19" s="21"/>
    </row>
    <row r="20" spans="1:9" ht="9" customHeight="1" thickBot="1" x14ac:dyDescent="0.35">
      <c r="A20" s="22"/>
      <c r="B20" s="71"/>
      <c r="C20" s="69"/>
      <c r="D20" s="70"/>
      <c r="E20" s="70"/>
      <c r="F20" s="70"/>
      <c r="G20" s="71"/>
      <c r="H20" s="71"/>
      <c r="I20" s="72"/>
    </row>
    <row r="21" spans="1:9" ht="14.4" customHeight="1" x14ac:dyDescent="0.3">
      <c r="A21" s="162" t="s">
        <v>14</v>
      </c>
      <c r="B21" s="190" t="s">
        <v>48</v>
      </c>
      <c r="C21" s="190"/>
      <c r="D21" s="190"/>
      <c r="E21" s="190"/>
      <c r="F21" s="190"/>
      <c r="G21" s="190"/>
      <c r="H21" s="190"/>
      <c r="I21" s="191"/>
    </row>
    <row r="22" spans="1:9" ht="15.6" x14ac:dyDescent="0.3">
      <c r="A22" s="163"/>
      <c r="B22" s="103" t="s">
        <v>2</v>
      </c>
      <c r="C22" s="9" t="s">
        <v>3</v>
      </c>
      <c r="D22" s="8" t="s">
        <v>4</v>
      </c>
      <c r="E22" s="10" t="s">
        <v>30</v>
      </c>
      <c r="F22" s="11" t="s">
        <v>47</v>
      </c>
      <c r="G22" s="11" t="s">
        <v>6</v>
      </c>
      <c r="H22" s="12" t="s">
        <v>20</v>
      </c>
      <c r="I22" s="88" t="s">
        <v>21</v>
      </c>
    </row>
    <row r="23" spans="1:9" ht="14.4" customHeight="1" x14ac:dyDescent="0.3">
      <c r="A23" s="163"/>
      <c r="B23" s="111">
        <v>36.645000000000003</v>
      </c>
      <c r="C23" s="43">
        <v>5.0000000000000001E-4</v>
      </c>
      <c r="D23" s="66">
        <v>61.55</v>
      </c>
      <c r="E23" s="43">
        <v>0.05</v>
      </c>
      <c r="F23" s="66">
        <v>21.565000000000001</v>
      </c>
      <c r="G23" s="43">
        <v>5.0000000000000001E-3</v>
      </c>
      <c r="H23" s="13"/>
      <c r="I23" s="30"/>
    </row>
    <row r="24" spans="1:9" ht="14.4" customHeight="1" x14ac:dyDescent="0.3">
      <c r="A24" s="163"/>
      <c r="B24" s="105"/>
      <c r="C24" s="14"/>
      <c r="D24" s="13" t="s">
        <v>12</v>
      </c>
      <c r="E24" s="13"/>
      <c r="F24" s="13"/>
      <c r="G24" s="12"/>
      <c r="H24" s="13"/>
      <c r="I24" s="17"/>
    </row>
    <row r="25" spans="1:9" ht="14.4" customHeight="1" x14ac:dyDescent="0.3">
      <c r="A25" s="163"/>
      <c r="B25" s="112">
        <f>B23</f>
        <v>36.645000000000003</v>
      </c>
      <c r="C25" s="14">
        <v>5.0000000000000001E-4</v>
      </c>
      <c r="D25" s="14">
        <f>D23/10</f>
        <v>6.1549999999999994</v>
      </c>
      <c r="E25" s="14">
        <f>E23/10</f>
        <v>5.0000000000000001E-3</v>
      </c>
      <c r="F25" s="14">
        <f t="shared" ref="F25:G25" si="1">F23/10</f>
        <v>2.1565000000000003</v>
      </c>
      <c r="G25" s="14">
        <f t="shared" si="1"/>
        <v>5.0000000000000001E-4</v>
      </c>
      <c r="H25" s="68">
        <f>PI()*$F$25^2/4</f>
        <v>3.6524880720440676</v>
      </c>
      <c r="I25" s="89">
        <f>H25*D25</f>
        <v>22.481064083431235</v>
      </c>
    </row>
    <row r="26" spans="1:9" ht="6.75" customHeight="1" x14ac:dyDescent="0.3">
      <c r="A26" s="163"/>
      <c r="B26" s="105"/>
      <c r="C26" s="14"/>
      <c r="D26" s="13"/>
      <c r="E26" s="13"/>
      <c r="F26" s="13"/>
      <c r="G26" s="12"/>
      <c r="H26" s="6"/>
      <c r="I26" s="18"/>
    </row>
    <row r="27" spans="1:9" ht="15.6" x14ac:dyDescent="0.3">
      <c r="A27" s="163"/>
      <c r="B27" s="106" t="s">
        <v>32</v>
      </c>
      <c r="C27" s="53">
        <f>B25/I25</f>
        <v>1.630038501024857</v>
      </c>
      <c r="D27" s="7"/>
      <c r="E27" s="7"/>
      <c r="F27" s="7"/>
      <c r="G27" s="6"/>
      <c r="H27" s="6"/>
      <c r="I27" s="18"/>
    </row>
    <row r="28" spans="1:9" ht="7.5" customHeight="1" x14ac:dyDescent="0.3">
      <c r="A28" s="163"/>
      <c r="B28" s="107"/>
      <c r="C28" s="31"/>
      <c r="D28" s="7"/>
      <c r="E28" s="7"/>
      <c r="F28" s="7"/>
      <c r="G28" s="6"/>
      <c r="H28" s="6"/>
      <c r="I28" s="18"/>
    </row>
    <row r="29" spans="1:9" x14ac:dyDescent="0.3">
      <c r="A29" s="163"/>
      <c r="B29" s="113" t="s">
        <v>8</v>
      </c>
      <c r="C29" s="44"/>
      <c r="D29" s="45" t="s">
        <v>9</v>
      </c>
      <c r="E29" s="45"/>
      <c r="F29" s="46" t="s">
        <v>19</v>
      </c>
      <c r="G29" s="46" t="s">
        <v>17</v>
      </c>
      <c r="H29" s="6"/>
      <c r="I29" s="18"/>
    </row>
    <row r="30" spans="1:9" x14ac:dyDescent="0.3">
      <c r="A30" s="163"/>
      <c r="B30" s="114">
        <f>C25/B25</f>
        <v>1.3644426251876108E-5</v>
      </c>
      <c r="C30" s="32"/>
      <c r="D30" s="32">
        <f>E25/D25</f>
        <v>8.1234768480909836E-4</v>
      </c>
      <c r="E30" s="41"/>
      <c r="F30" s="41">
        <f>G25/F25</f>
        <v>2.3185717597959654E-4</v>
      </c>
      <c r="G30" s="41">
        <f>2*F30</f>
        <v>4.6371435195919307E-4</v>
      </c>
      <c r="H30" s="6"/>
      <c r="I30" s="18"/>
    </row>
    <row r="31" spans="1:9" x14ac:dyDescent="0.3">
      <c r="A31" s="163"/>
      <c r="B31" s="192" t="s">
        <v>54</v>
      </c>
      <c r="C31" s="193"/>
      <c r="D31" s="193"/>
      <c r="E31" s="41">
        <f>(B30)^2+(D30)^2+(G30)^2</f>
        <v>8.751259315953795E-7</v>
      </c>
      <c r="F31" s="7"/>
      <c r="G31" s="6"/>
      <c r="H31" s="6"/>
      <c r="I31" s="18"/>
    </row>
    <row r="32" spans="1:9" ht="15.6" x14ac:dyDescent="0.3">
      <c r="A32" s="163"/>
      <c r="B32" s="116"/>
      <c r="C32" s="32"/>
      <c r="D32" s="38"/>
      <c r="E32" s="42"/>
      <c r="F32" s="40"/>
      <c r="G32" s="16"/>
      <c r="H32" s="6"/>
      <c r="I32" s="18"/>
    </row>
    <row r="33" spans="1:9" ht="16.2" thickBot="1" x14ac:dyDescent="0.35">
      <c r="A33" s="164"/>
      <c r="B33" s="194" t="s">
        <v>56</v>
      </c>
      <c r="C33" s="195"/>
      <c r="D33" s="195"/>
      <c r="E33" s="195"/>
      <c r="F33" s="54">
        <f>SQRT(E31)*C27/1.73</f>
        <v>8.8142839236655414E-4</v>
      </c>
      <c r="G33" s="84" t="s">
        <v>13</v>
      </c>
      <c r="H33" s="60"/>
      <c r="I33" s="56"/>
    </row>
    <row r="34" spans="1:9" ht="8.25" customHeight="1" thickBot="1" x14ac:dyDescent="0.35">
      <c r="A34" s="22"/>
      <c r="B34" s="102"/>
      <c r="C34" s="39"/>
      <c r="D34" s="23"/>
      <c r="E34" s="23"/>
      <c r="F34" s="23"/>
      <c r="G34" s="22"/>
      <c r="H34" s="22"/>
      <c r="I34" s="22"/>
    </row>
    <row r="35" spans="1:9" ht="15" customHeight="1" x14ac:dyDescent="0.3">
      <c r="A35" s="162" t="s">
        <v>15</v>
      </c>
      <c r="B35" s="190" t="s">
        <v>50</v>
      </c>
      <c r="C35" s="190"/>
      <c r="D35" s="190"/>
      <c r="E35" s="190"/>
      <c r="F35" s="190"/>
      <c r="G35" s="190"/>
      <c r="H35" s="190"/>
      <c r="I35" s="191"/>
    </row>
    <row r="36" spans="1:9" ht="15.6" x14ac:dyDescent="0.3">
      <c r="A36" s="163"/>
      <c r="B36" s="103" t="s">
        <v>2</v>
      </c>
      <c r="C36" s="33" t="s">
        <v>3</v>
      </c>
      <c r="D36" s="8" t="s">
        <v>4</v>
      </c>
      <c r="E36" s="10" t="s">
        <v>5</v>
      </c>
      <c r="F36" s="11" t="s">
        <v>7</v>
      </c>
      <c r="G36" s="11" t="s">
        <v>6</v>
      </c>
      <c r="H36" s="12" t="s">
        <v>20</v>
      </c>
      <c r="I36" s="88" t="s">
        <v>21</v>
      </c>
    </row>
    <row r="37" spans="1:9" x14ac:dyDescent="0.3">
      <c r="A37" s="163"/>
      <c r="B37" s="104">
        <v>36.645000000000003</v>
      </c>
      <c r="C37" s="43">
        <v>5.0000000000000001E-4</v>
      </c>
      <c r="D37" s="27">
        <v>60.6</v>
      </c>
      <c r="E37" s="29">
        <v>0.05</v>
      </c>
      <c r="F37" s="27">
        <v>21.41</v>
      </c>
      <c r="G37" s="57">
        <v>5.0000000000000001E-3</v>
      </c>
      <c r="H37" s="13"/>
      <c r="I37" s="30"/>
    </row>
    <row r="38" spans="1:9" x14ac:dyDescent="0.3">
      <c r="A38" s="163"/>
      <c r="B38" s="105"/>
      <c r="C38" s="14"/>
      <c r="D38" s="13" t="s">
        <v>12</v>
      </c>
      <c r="E38" s="13"/>
      <c r="F38" s="13"/>
      <c r="G38" s="12"/>
      <c r="H38" s="13"/>
      <c r="I38" s="17"/>
    </row>
    <row r="39" spans="1:9" x14ac:dyDescent="0.3">
      <c r="A39" s="163"/>
      <c r="B39" s="105">
        <f>B37</f>
        <v>36.645000000000003</v>
      </c>
      <c r="C39" s="14">
        <v>5.0000000000000001E-4</v>
      </c>
      <c r="D39" s="13">
        <f>D37/10</f>
        <v>6.0600000000000005</v>
      </c>
      <c r="E39" s="13">
        <f>E37/10</f>
        <v>5.0000000000000001E-3</v>
      </c>
      <c r="F39" s="13">
        <f t="shared" ref="F39:G39" si="2">F37/10</f>
        <v>2.141</v>
      </c>
      <c r="G39" s="12">
        <f t="shared" si="2"/>
        <v>5.0000000000000001E-4</v>
      </c>
      <c r="H39" s="68">
        <f>PI()*$F$39^2/4</f>
        <v>3.6001717186324584</v>
      </c>
      <c r="I39" s="90">
        <f>H39*D39</f>
        <v>21.817040614912699</v>
      </c>
    </row>
    <row r="40" spans="1:9" ht="7.5" customHeight="1" x14ac:dyDescent="0.3">
      <c r="A40" s="163"/>
      <c r="B40" s="105"/>
      <c r="C40" s="14"/>
      <c r="D40" s="13"/>
      <c r="E40" s="13"/>
      <c r="F40" s="13"/>
      <c r="G40" s="12"/>
      <c r="H40" s="6"/>
      <c r="I40" s="18"/>
    </row>
    <row r="41" spans="1:9" ht="15.6" x14ac:dyDescent="0.3">
      <c r="A41" s="163"/>
      <c r="B41" s="106" t="s">
        <v>33</v>
      </c>
      <c r="C41" s="53">
        <f>B39/I39</f>
        <v>1.6796503543634549</v>
      </c>
      <c r="D41" s="7"/>
      <c r="E41" s="7"/>
      <c r="F41" s="7"/>
      <c r="G41" s="6"/>
      <c r="H41" s="6"/>
      <c r="I41" s="18"/>
    </row>
    <row r="42" spans="1:9" ht="7.5" customHeight="1" x14ac:dyDescent="0.3">
      <c r="A42" s="163"/>
      <c r="B42" s="107"/>
      <c r="C42" s="31"/>
      <c r="D42" s="7"/>
      <c r="E42" s="7"/>
      <c r="F42" s="7"/>
      <c r="G42" s="6"/>
      <c r="H42" s="6"/>
      <c r="I42" s="18"/>
    </row>
    <row r="43" spans="1:9" ht="15.6" x14ac:dyDescent="0.3">
      <c r="A43" s="163"/>
      <c r="B43" s="108" t="s">
        <v>8</v>
      </c>
      <c r="C43" s="31"/>
      <c r="D43" s="10" t="s">
        <v>9</v>
      </c>
      <c r="E43" s="7"/>
      <c r="F43" s="11" t="s">
        <v>10</v>
      </c>
      <c r="G43" s="11" t="s">
        <v>11</v>
      </c>
      <c r="H43" s="6"/>
      <c r="I43" s="18"/>
    </row>
    <row r="44" spans="1:9" x14ac:dyDescent="0.3">
      <c r="A44" s="163"/>
      <c r="B44" s="117">
        <f>C39/B39</f>
        <v>1.3644426251876108E-5</v>
      </c>
      <c r="C44" s="32"/>
      <c r="D44" s="41">
        <f>E39/D39</f>
        <v>8.2508250825082498E-4</v>
      </c>
      <c r="E44" s="41"/>
      <c r="F44" s="41">
        <f>G39/F39</f>
        <v>2.3353573096683794E-4</v>
      </c>
      <c r="G44" s="15">
        <f>2*F44</f>
        <v>4.6707146193367588E-4</v>
      </c>
      <c r="H44" s="6"/>
      <c r="I44" s="18"/>
    </row>
    <row r="45" spans="1:9" x14ac:dyDescent="0.3">
      <c r="A45" s="163"/>
      <c r="B45" s="192" t="s">
        <v>54</v>
      </c>
      <c r="C45" s="193"/>
      <c r="D45" s="193"/>
      <c r="E45" s="41">
        <f>(B44)^2+(D44)^2+(G44)^2</f>
        <v>8.991030663420768E-7</v>
      </c>
      <c r="F45" s="7"/>
      <c r="G45" s="6"/>
      <c r="H45" s="6"/>
      <c r="I45" s="18"/>
    </row>
    <row r="46" spans="1:9" s="24" customFormat="1" ht="15.6" x14ac:dyDescent="0.3">
      <c r="A46" s="163"/>
      <c r="B46" s="110"/>
      <c r="C46" s="32"/>
      <c r="D46" s="38"/>
      <c r="E46" s="42"/>
      <c r="F46" s="40"/>
      <c r="G46" s="16"/>
      <c r="H46" s="31"/>
      <c r="I46" s="67"/>
    </row>
    <row r="47" spans="1:9" ht="16.2" thickBot="1" x14ac:dyDescent="0.35">
      <c r="A47" s="164"/>
      <c r="B47" s="194" t="s">
        <v>55</v>
      </c>
      <c r="C47" s="195"/>
      <c r="D47" s="195"/>
      <c r="E47" s="195"/>
      <c r="F47" s="54">
        <f>SQRT(E45)*C41/1.73</f>
        <v>9.2061388797374383E-4</v>
      </c>
      <c r="G47" s="84" t="s">
        <v>13</v>
      </c>
      <c r="H47" s="60"/>
      <c r="I47" s="56"/>
    </row>
    <row r="48" spans="1:9" ht="7.5" customHeight="1" thickBot="1" x14ac:dyDescent="0.35">
      <c r="A48" s="121"/>
      <c r="B48" s="102"/>
      <c r="C48" s="39"/>
      <c r="D48" s="23"/>
      <c r="E48" s="23"/>
      <c r="F48" s="23"/>
      <c r="G48" s="22"/>
      <c r="H48" s="22"/>
      <c r="I48" s="22"/>
    </row>
    <row r="49" spans="1:9" s="63" customFormat="1" ht="31.2" customHeight="1" thickTop="1" x14ac:dyDescent="0.3">
      <c r="A49" s="119"/>
      <c r="B49" s="185" t="s">
        <v>34</v>
      </c>
      <c r="C49" s="186"/>
      <c r="D49" s="186"/>
      <c r="E49" s="186"/>
      <c r="F49" s="186"/>
      <c r="G49" s="186"/>
      <c r="H49" s="186"/>
      <c r="I49" s="187"/>
    </row>
    <row r="50" spans="1:9" ht="5.25" customHeight="1" x14ac:dyDescent="0.3">
      <c r="A50" s="6"/>
      <c r="B50" s="115"/>
      <c r="C50" s="31"/>
      <c r="D50" s="7"/>
      <c r="E50" s="7"/>
      <c r="F50" s="7"/>
      <c r="G50" s="6"/>
      <c r="H50" s="6"/>
      <c r="I50" s="47"/>
    </row>
    <row r="51" spans="1:9" s="25" customFormat="1" ht="27" customHeight="1" x14ac:dyDescent="0.3">
      <c r="A51" s="58"/>
      <c r="B51" s="160" t="s">
        <v>35</v>
      </c>
      <c r="C51" s="161"/>
      <c r="D51" s="91">
        <f>AVERAGE(C13,C27,C41)</f>
        <v>1.6575146207714717</v>
      </c>
      <c r="E51" s="92" t="s">
        <v>16</v>
      </c>
      <c r="F51" s="93">
        <f>3/SQRT(1/F19^2+1/F33^2+1/F47^2)</f>
        <v>1.566527386121234E-3</v>
      </c>
      <c r="G51" s="94" t="s">
        <v>13</v>
      </c>
      <c r="H51" s="58"/>
      <c r="I51" s="61"/>
    </row>
    <row r="52" spans="1:9" ht="8.25" customHeight="1" thickBot="1" x14ac:dyDescent="0.35">
      <c r="A52" s="6"/>
      <c r="B52" s="118"/>
      <c r="C52" s="49"/>
      <c r="D52" s="50"/>
      <c r="E52" s="50"/>
      <c r="F52" s="50"/>
      <c r="G52" s="51"/>
      <c r="H52" s="62"/>
      <c r="I52" s="48"/>
    </row>
    <row r="53" spans="1:9" ht="15" thickTop="1" x14ac:dyDescent="0.3"/>
  </sheetData>
  <mergeCells count="24">
    <mergeCell ref="B47:E47"/>
    <mergeCell ref="B17:D17"/>
    <mergeCell ref="B19:E19"/>
    <mergeCell ref="B21:I21"/>
    <mergeCell ref="B35:I35"/>
    <mergeCell ref="B31:D31"/>
    <mergeCell ref="B33:E33"/>
    <mergeCell ref="B45:D45"/>
    <mergeCell ref="A3:J3"/>
    <mergeCell ref="A1:J1"/>
    <mergeCell ref="A2:J2"/>
    <mergeCell ref="B51:C51"/>
    <mergeCell ref="A21:A33"/>
    <mergeCell ref="A35:A47"/>
    <mergeCell ref="A7:A19"/>
    <mergeCell ref="A5:B5"/>
    <mergeCell ref="A4:B4"/>
    <mergeCell ref="A6:B6"/>
    <mergeCell ref="C4:J4"/>
    <mergeCell ref="C5:J5"/>
    <mergeCell ref="C6:J6"/>
    <mergeCell ref="B10:I10"/>
    <mergeCell ref="B49:I49"/>
    <mergeCell ref="B7:I7"/>
  </mergeCells>
  <pageMargins left="0.59055118110236215" right="0.59055118110236215" top="0.39370078740157483" bottom="0.39370078740157483"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media di più misure</vt:lpstr>
      <vt:lpstr>calcolo densità</vt:lpstr>
      <vt:lpstr>Foglio3</vt:lpstr>
      <vt:lpstr>'calcolo densità'!Area_stampa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dc:creator>
  <cp:lastModifiedBy>Carlo Cosmelli</cp:lastModifiedBy>
  <cp:lastPrinted>2015-04-24T14:38:36Z</cp:lastPrinted>
  <dcterms:created xsi:type="dcterms:W3CDTF">2012-04-28T16:04:05Z</dcterms:created>
  <dcterms:modified xsi:type="dcterms:W3CDTF">2016-06-06T09:30:39Z</dcterms:modified>
</cp:coreProperties>
</file>